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11760"/>
  </bookViews>
  <sheets>
    <sheet name="tabla fph" sheetId="6" r:id="rId1"/>
  </sheets>
  <definedNames>
    <definedName name="_xlnm.Print_Area" localSheetId="0">'tabla fph'!$A$1:$N$66</definedName>
    <definedName name="_xlnm.Print_Titles" localSheetId="0">'tabla fph'!$1:$12</definedName>
  </definedNames>
  <calcPr calcId="125725"/>
</workbook>
</file>

<file path=xl/calcChain.xml><?xml version="1.0" encoding="utf-8"?>
<calcChain xmlns="http://schemas.openxmlformats.org/spreadsheetml/2006/main">
  <c r="J56" i="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H51"/>
  <c r="H50"/>
  <c r="H49"/>
  <c r="K32" l="1"/>
  <c r="J32"/>
  <c r="I57"/>
  <c r="F57"/>
  <c r="E5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37"/>
  <c r="G30"/>
  <c r="F30" s="1"/>
  <c r="I31"/>
  <c r="I30"/>
  <c r="L31"/>
  <c r="L30"/>
  <c r="F31"/>
  <c r="H27"/>
  <c r="G27"/>
  <c r="F28"/>
  <c r="L27"/>
  <c r="I28"/>
  <c r="I27"/>
  <c r="M28"/>
  <c r="L28" s="1"/>
  <c r="F24"/>
  <c r="F25"/>
  <c r="G23"/>
  <c r="F23" s="1"/>
  <c r="G22"/>
  <c r="F22" s="1"/>
  <c r="I23"/>
  <c r="I24"/>
  <c r="I25"/>
  <c r="I22"/>
  <c r="L23"/>
  <c r="L24"/>
  <c r="L22"/>
  <c r="M25"/>
  <c r="L25" s="1"/>
  <c r="I17"/>
  <c r="I18"/>
  <c r="I19"/>
  <c r="I20"/>
  <c r="I16"/>
  <c r="L17"/>
  <c r="L20"/>
  <c r="L16"/>
  <c r="N20"/>
  <c r="N19"/>
  <c r="L19" s="1"/>
  <c r="M18"/>
  <c r="L18" s="1"/>
  <c r="F18"/>
  <c r="F19"/>
  <c r="F20"/>
  <c r="H17"/>
  <c r="F17" s="1"/>
  <c r="G16"/>
  <c r="F16" s="1"/>
  <c r="I32" l="1"/>
  <c r="H32"/>
  <c r="F27"/>
  <c r="F32" s="1"/>
  <c r="N32"/>
  <c r="L32"/>
  <c r="G32"/>
  <c r="M32"/>
  <c r="D57"/>
  <c r="H57" l="1"/>
  <c r="G41"/>
  <c r="G40"/>
  <c r="G48"/>
  <c r="G50"/>
  <c r="G55"/>
  <c r="G53"/>
  <c r="G38"/>
  <c r="G39"/>
  <c r="G43"/>
  <c r="G56"/>
  <c r="G54"/>
  <c r="G47"/>
  <c r="G46"/>
  <c r="G51"/>
  <c r="G37"/>
  <c r="G45"/>
  <c r="G44"/>
  <c r="G42"/>
  <c r="G52"/>
  <c r="G49"/>
  <c r="K53" l="1"/>
  <c r="K40"/>
  <c r="K51"/>
  <c r="K54"/>
  <c r="K38"/>
  <c r="K48"/>
  <c r="K42"/>
  <c r="K39"/>
  <c r="K50"/>
  <c r="K56"/>
  <c r="K37"/>
  <c r="K49"/>
  <c r="K45"/>
  <c r="K47"/>
  <c r="K44"/>
  <c r="K46"/>
  <c r="K43"/>
  <c r="K55"/>
  <c r="K41"/>
  <c r="G57"/>
  <c r="J57" l="1"/>
  <c r="K52"/>
  <c r="K57" s="1"/>
  <c r="M45" l="1"/>
  <c r="L37"/>
  <c r="M50"/>
  <c r="M56"/>
  <c r="L41"/>
  <c r="M54"/>
  <c r="M39"/>
  <c r="L40"/>
  <c r="M53"/>
  <c r="L42"/>
  <c r="M37"/>
  <c r="L53"/>
  <c r="L56"/>
  <c r="L49"/>
  <c r="M42"/>
  <c r="M41"/>
  <c r="L54"/>
  <c r="L39"/>
  <c r="L52"/>
  <c r="M52"/>
  <c r="L46"/>
  <c r="M44"/>
  <c r="M38"/>
  <c r="M55"/>
  <c r="L47"/>
  <c r="L43"/>
  <c r="L51"/>
  <c r="L45"/>
  <c r="M49"/>
  <c r="M48"/>
  <c r="L48"/>
  <c r="M46"/>
  <c r="M40"/>
  <c r="L50"/>
  <c r="L44"/>
  <c r="L38"/>
  <c r="L55"/>
  <c r="M47"/>
  <c r="M43"/>
  <c r="M51"/>
  <c r="L57" l="1"/>
  <c r="M57"/>
  <c r="N54" s="1"/>
  <c r="N55" l="1"/>
  <c r="N49"/>
  <c r="N41"/>
  <c r="N56"/>
  <c r="N47"/>
  <c r="N46"/>
  <c r="N50"/>
  <c r="N40"/>
  <c r="N44"/>
  <c r="N53"/>
  <c r="N48"/>
  <c r="N43"/>
  <c r="N42"/>
  <c r="N51"/>
  <c r="N38"/>
  <c r="N39"/>
  <c r="N37"/>
  <c r="N52"/>
  <c r="N45"/>
  <c r="N57" l="1"/>
</calcChain>
</file>

<file path=xl/sharedStrings.xml><?xml version="1.0" encoding="utf-8"?>
<sst xmlns="http://schemas.openxmlformats.org/spreadsheetml/2006/main" count="132" uniqueCount="80">
  <si>
    <t>TABLA DE FRACCIONAMIENTO EN PROPIEDAD HORIZONTAL</t>
  </si>
  <si>
    <t>ZONA:</t>
  </si>
  <si>
    <t>EDIFICIO:</t>
  </si>
  <si>
    <t>PROPIETARIO:</t>
  </si>
  <si>
    <t>Propietario</t>
  </si>
  <si>
    <t>Arquitecto</t>
  </si>
  <si>
    <t>UNIDAD FUNCIONAL</t>
  </si>
  <si>
    <t>TOTAL</t>
  </si>
  <si>
    <t>%</t>
  </si>
  <si>
    <t>TOTAL, m2</t>
  </si>
  <si>
    <t>NOMBRES Y APELLIDOS DE LOS PROPIETARIOS</t>
  </si>
  <si>
    <t>NOMBRE DE LA ZONA</t>
  </si>
  <si>
    <t>MES / AÑO</t>
  </si>
  <si>
    <t>000-0000-0000</t>
  </si>
  <si>
    <t>UNIDADES FUNCIONALES</t>
  </si>
  <si>
    <t>Nº</t>
  </si>
  <si>
    <t>UBICACIÓN</t>
  </si>
  <si>
    <t>FIP, m2</t>
  </si>
  <si>
    <t>FIS, m2</t>
  </si>
  <si>
    <t>PARQUEO</t>
  </si>
  <si>
    <t>LOCAL</t>
  </si>
  <si>
    <t>OFICINA</t>
  </si>
  <si>
    <t>DEPARTAMENTO</t>
  </si>
  <si>
    <t>PLANTA 1</t>
  </si>
  <si>
    <t>PLANTA 2</t>
  </si>
  <si>
    <t>PLANTA 3</t>
  </si>
  <si>
    <t>PLANTA 4</t>
  </si>
  <si>
    <t>CÓDIGO CATASTRAL:</t>
  </si>
  <si>
    <t>DIRECCIÓN:</t>
  </si>
  <si>
    <t>ÁREA COMÚN PRIVADA (ACP), m2</t>
  </si>
  <si>
    <t>ÁREA COMÚN (AC), m2</t>
  </si>
  <si>
    <t>ÁREA PRIVADA (AP), 
m2</t>
  </si>
  <si>
    <t>CUBIERTA (APC), m2</t>
  </si>
  <si>
    <t>DESCUBIERTA (APD), m2</t>
  </si>
  <si>
    <t>CUBIERTA (ACPC), m2</t>
  </si>
  <si>
    <t>DESCUBIERTA (ACPD), m2</t>
  </si>
  <si>
    <t>CUBIERTA</t>
  </si>
  <si>
    <t>DESCUBIERTA</t>
  </si>
  <si>
    <t>LOCALES L1 - L6</t>
  </si>
  <si>
    <t>ESCALERAS E, PASILLOS P, HALL H</t>
  </si>
  <si>
    <t>INGRESO I, ACCESOS VEHICULARES AV</t>
  </si>
  <si>
    <t>JARDINES J</t>
  </si>
  <si>
    <t>OFICINAS O1 - O2</t>
  </si>
  <si>
    <t>CONSULTORIOS C1 - C3</t>
  </si>
  <si>
    <t>HALL DE ESPERA HE</t>
  </si>
  <si>
    <t>DEPARTAMENTOS D1 - D3</t>
  </si>
  <si>
    <t>DEPARTAMENTOS D1 - D2</t>
  </si>
  <si>
    <t>PASILLOS P</t>
  </si>
  <si>
    <t>L1</t>
  </si>
  <si>
    <t>L2</t>
  </si>
  <si>
    <t>L3</t>
  </si>
  <si>
    <t>L4</t>
  </si>
  <si>
    <t>L5</t>
  </si>
  <si>
    <t>L6</t>
  </si>
  <si>
    <t>DESCRIPCIÓN DE ÁREAS POR PLANTA</t>
  </si>
  <si>
    <t>CONSULTORIO</t>
  </si>
  <si>
    <t>O1</t>
  </si>
  <si>
    <t>O2</t>
  </si>
  <si>
    <t>C1</t>
  </si>
  <si>
    <t>C2</t>
  </si>
  <si>
    <t>C3</t>
  </si>
  <si>
    <t>D1</t>
  </si>
  <si>
    <t>D2</t>
  </si>
  <si>
    <t>D3</t>
  </si>
  <si>
    <t>SUPERFICIE DE LOTE:</t>
  </si>
  <si>
    <t>m2</t>
  </si>
  <si>
    <t>Aprobación</t>
  </si>
  <si>
    <t>DIRECCIÓN</t>
  </si>
  <si>
    <t>NOMBRE DEL EDIFICIO</t>
  </si>
  <si>
    <t>FECHA:</t>
  </si>
  <si>
    <t>DATOS A CARGAR</t>
  </si>
  <si>
    <t>DATOS CALCULADOS AUTOMÁTICAMENTE</t>
  </si>
  <si>
    <t>Relación de Área Común Privada</t>
  </si>
  <si>
    <t>REFERENCIAS:</t>
  </si>
  <si>
    <t>ÁREA PRIVADA (AP), m2</t>
  </si>
  <si>
    <t>PARQUEOS PQ1 - PQ4</t>
  </si>
  <si>
    <t>PQ1</t>
  </si>
  <si>
    <t>PQ2</t>
  </si>
  <si>
    <t>PQ3</t>
  </si>
  <si>
    <t>PQ4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</si>
</sst>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1" fontId="5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vertical="center"/>
    </xf>
    <xf numFmtId="10" fontId="11" fillId="2" borderId="1" xfId="1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vertical="center"/>
    </xf>
    <xf numFmtId="10" fontId="11" fillId="0" borderId="1" xfId="1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/>
    <xf numFmtId="4" fontId="11" fillId="0" borderId="0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4" fontId="6" fillId="0" borderId="14" xfId="0" applyNumberFormat="1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" fontId="15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7" fillId="0" borderId="0" xfId="0" applyFont="1" applyFill="1" applyBorder="1" applyAlignment="1">
      <alignment horizontal="left" vertical="center"/>
    </xf>
    <xf numFmtId="4" fontId="11" fillId="0" borderId="11" xfId="0" applyNumberFormat="1" applyFont="1" applyFill="1" applyBorder="1" applyAlignment="1">
      <alignment horizontal="right" vertical="center"/>
    </xf>
    <xf numFmtId="0" fontId="15" fillId="3" borderId="2" xfId="0" applyFont="1" applyFill="1" applyBorder="1" applyAlignment="1">
      <alignment horizontal="left"/>
    </xf>
    <xf numFmtId="0" fontId="15" fillId="3" borderId="3" xfId="0" applyFont="1" applyFill="1" applyBorder="1" applyAlignment="1">
      <alignment horizontal="left"/>
    </xf>
    <xf numFmtId="0" fontId="15" fillId="3" borderId="4" xfId="0" applyFont="1" applyFill="1" applyBorder="1" applyAlignment="1">
      <alignment horizontal="left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" fillId="0" borderId="8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6"/>
  <sheetViews>
    <sheetView tabSelected="1" zoomScaleNormal="100" workbookViewId="0">
      <selection activeCell="R16" sqref="R16"/>
    </sheetView>
  </sheetViews>
  <sheetFormatPr baseColWidth="10" defaultRowHeight="15"/>
  <cols>
    <col min="1" max="1" width="14.7109375" customWidth="1"/>
    <col min="2" max="2" width="8.7109375" customWidth="1"/>
    <col min="3" max="14" width="9.7109375" customWidth="1"/>
    <col min="15" max="16" width="8.7109375" customWidth="1"/>
  </cols>
  <sheetData>
    <row r="1" spans="1:19" s="1" customFormat="1" ht="30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</row>
    <row r="2" spans="1:19" s="1" customFormat="1" ht="9.9499999999999993" customHeight="1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9" s="30" customFormat="1" ht="30" customHeight="1">
      <c r="A3" s="60" t="s">
        <v>3</v>
      </c>
      <c r="B3" s="58"/>
      <c r="C3" s="57" t="s">
        <v>10</v>
      </c>
      <c r="D3" s="58"/>
      <c r="E3" s="58"/>
      <c r="F3" s="59"/>
      <c r="G3" s="31" t="s">
        <v>1</v>
      </c>
      <c r="H3" s="57" t="s">
        <v>11</v>
      </c>
      <c r="I3" s="58"/>
      <c r="J3" s="59"/>
      <c r="K3" s="31" t="s">
        <v>28</v>
      </c>
      <c r="L3" s="57" t="s">
        <v>67</v>
      </c>
      <c r="M3" s="58"/>
      <c r="N3" s="59"/>
      <c r="Q3" s="29"/>
      <c r="R3" s="29"/>
      <c r="S3" s="29"/>
    </row>
    <row r="4" spans="1:19" s="30" customFormat="1" ht="15" customHeight="1">
      <c r="A4" s="75" t="s">
        <v>27</v>
      </c>
      <c r="B4" s="76"/>
      <c r="C4" s="66" t="s">
        <v>4</v>
      </c>
      <c r="D4" s="67"/>
      <c r="E4" s="67"/>
      <c r="F4" s="68"/>
      <c r="G4" s="66" t="s">
        <v>5</v>
      </c>
      <c r="H4" s="67"/>
      <c r="I4" s="67"/>
      <c r="J4" s="68"/>
      <c r="K4" s="66" t="s">
        <v>66</v>
      </c>
      <c r="L4" s="67"/>
      <c r="M4" s="67"/>
      <c r="N4" s="68"/>
      <c r="Q4" s="29"/>
      <c r="R4" s="29"/>
      <c r="S4" s="29"/>
    </row>
    <row r="5" spans="1:19" s="30" customFormat="1" ht="15" customHeight="1">
      <c r="A5" s="77" t="s">
        <v>13</v>
      </c>
      <c r="B5" s="78"/>
      <c r="C5" s="69"/>
      <c r="D5" s="70"/>
      <c r="E5" s="70"/>
      <c r="F5" s="71"/>
      <c r="G5" s="69"/>
      <c r="H5" s="70"/>
      <c r="I5" s="70"/>
      <c r="J5" s="71"/>
      <c r="K5" s="69"/>
      <c r="L5" s="70"/>
      <c r="M5" s="70"/>
      <c r="N5" s="71"/>
      <c r="Q5" s="29"/>
      <c r="R5" s="29"/>
      <c r="S5" s="29"/>
    </row>
    <row r="6" spans="1:19" s="30" customFormat="1" ht="15" customHeight="1">
      <c r="A6" s="75" t="s">
        <v>2</v>
      </c>
      <c r="B6" s="76"/>
      <c r="C6" s="69"/>
      <c r="D6" s="70"/>
      <c r="E6" s="70"/>
      <c r="F6" s="71"/>
      <c r="G6" s="69"/>
      <c r="H6" s="70"/>
      <c r="I6" s="70"/>
      <c r="J6" s="71"/>
      <c r="K6" s="69"/>
      <c r="L6" s="70"/>
      <c r="M6" s="70"/>
      <c r="N6" s="71"/>
      <c r="Q6" s="29"/>
      <c r="R6" s="29"/>
      <c r="S6" s="29"/>
    </row>
    <row r="7" spans="1:19" s="30" customFormat="1" ht="15" customHeight="1">
      <c r="A7" s="77" t="s">
        <v>68</v>
      </c>
      <c r="B7" s="78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1"/>
      <c r="Q7" s="29"/>
      <c r="R7" s="29"/>
      <c r="S7" s="29"/>
    </row>
    <row r="8" spans="1:19" s="30" customFormat="1" ht="15" customHeight="1">
      <c r="A8" s="75" t="s">
        <v>64</v>
      </c>
      <c r="B8" s="79"/>
      <c r="C8" s="69"/>
      <c r="D8" s="70"/>
      <c r="E8" s="70"/>
      <c r="F8" s="71"/>
      <c r="G8" s="69"/>
      <c r="H8" s="70"/>
      <c r="I8" s="70"/>
      <c r="J8" s="71"/>
      <c r="K8" s="69"/>
      <c r="L8" s="70"/>
      <c r="M8" s="70"/>
      <c r="N8" s="71"/>
    </row>
    <row r="9" spans="1:19" s="30" customFormat="1" ht="15" customHeight="1">
      <c r="A9" s="33">
        <v>849</v>
      </c>
      <c r="B9" s="35" t="s">
        <v>65</v>
      </c>
      <c r="C9" s="69"/>
      <c r="D9" s="70"/>
      <c r="E9" s="70"/>
      <c r="F9" s="71"/>
      <c r="G9" s="69"/>
      <c r="H9" s="70"/>
      <c r="I9" s="70"/>
      <c r="J9" s="71"/>
      <c r="K9" s="69"/>
      <c r="L9" s="70"/>
      <c r="M9" s="70"/>
      <c r="N9" s="71"/>
    </row>
    <row r="10" spans="1:19" s="30" customFormat="1" ht="15" customHeight="1">
      <c r="A10" s="75" t="s">
        <v>69</v>
      </c>
      <c r="B10" s="76"/>
      <c r="C10" s="69"/>
      <c r="D10" s="70"/>
      <c r="E10" s="70"/>
      <c r="F10" s="71"/>
      <c r="G10" s="69"/>
      <c r="H10" s="70"/>
      <c r="I10" s="70"/>
      <c r="J10" s="71"/>
      <c r="K10" s="69"/>
      <c r="L10" s="70"/>
      <c r="M10" s="70"/>
      <c r="N10" s="71"/>
      <c r="Q10" s="29"/>
      <c r="R10" s="29"/>
      <c r="S10" s="29"/>
    </row>
    <row r="11" spans="1:19" s="30" customFormat="1" ht="15" customHeight="1">
      <c r="A11" s="77" t="s">
        <v>12</v>
      </c>
      <c r="B11" s="78"/>
      <c r="C11" s="72"/>
      <c r="D11" s="73"/>
      <c r="E11" s="73"/>
      <c r="F11" s="74"/>
      <c r="G11" s="72"/>
      <c r="H11" s="73"/>
      <c r="I11" s="73"/>
      <c r="J11" s="74"/>
      <c r="K11" s="72"/>
      <c r="L11" s="73"/>
      <c r="M11" s="73"/>
      <c r="N11" s="74"/>
      <c r="Q11" s="29"/>
      <c r="R11" s="29"/>
      <c r="S11" s="29"/>
    </row>
    <row r="12" spans="1:19" s="1" customFormat="1" ht="9.9499999999999993" customHeight="1">
      <c r="A12" s="64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9" ht="30" customHeight="1">
      <c r="A13" s="51" t="s">
        <v>54</v>
      </c>
      <c r="B13" s="52"/>
      <c r="C13" s="52"/>
      <c r="D13" s="52"/>
      <c r="E13" s="52"/>
      <c r="F13" s="51" t="s">
        <v>74</v>
      </c>
      <c r="G13" s="51"/>
      <c r="H13" s="51"/>
      <c r="I13" s="51" t="s">
        <v>29</v>
      </c>
      <c r="J13" s="51"/>
      <c r="K13" s="51"/>
      <c r="L13" s="51" t="s">
        <v>30</v>
      </c>
      <c r="M13" s="51"/>
      <c r="N13" s="51"/>
    </row>
    <row r="14" spans="1:19" s="22" customFormat="1" ht="22.5">
      <c r="A14" s="53"/>
      <c r="B14" s="53"/>
      <c r="C14" s="53"/>
      <c r="D14" s="53"/>
      <c r="E14" s="53"/>
      <c r="F14" s="21" t="s">
        <v>7</v>
      </c>
      <c r="G14" s="34" t="s">
        <v>36</v>
      </c>
      <c r="H14" s="34" t="s">
        <v>37</v>
      </c>
      <c r="I14" s="21" t="s">
        <v>7</v>
      </c>
      <c r="J14" s="34" t="s">
        <v>36</v>
      </c>
      <c r="K14" s="34" t="s">
        <v>37</v>
      </c>
      <c r="L14" s="21" t="s">
        <v>7</v>
      </c>
      <c r="M14" s="34" t="s">
        <v>36</v>
      </c>
      <c r="N14" s="34" t="s">
        <v>37</v>
      </c>
    </row>
    <row r="15" spans="1:19" s="1" customFormat="1">
      <c r="A15" s="49" t="s">
        <v>23</v>
      </c>
      <c r="B15" s="50"/>
      <c r="C15" s="50"/>
      <c r="D15" s="50"/>
      <c r="E15" s="50"/>
      <c r="F15" s="23"/>
      <c r="G15" s="23"/>
      <c r="H15" s="23"/>
      <c r="I15" s="23"/>
      <c r="J15" s="23"/>
      <c r="K15" s="23"/>
      <c r="L15" s="23"/>
      <c r="M15" s="23"/>
      <c r="N15" s="43"/>
    </row>
    <row r="16" spans="1:19" s="1" customFormat="1">
      <c r="A16" s="47" t="s">
        <v>38</v>
      </c>
      <c r="B16" s="48"/>
      <c r="C16" s="48"/>
      <c r="D16" s="48"/>
      <c r="E16" s="48"/>
      <c r="F16" s="26">
        <f>SUM(G16:H16)</f>
        <v>96</v>
      </c>
      <c r="G16" s="24">
        <f>(4*12)+(2*24)</f>
        <v>96</v>
      </c>
      <c r="H16" s="24">
        <v>0</v>
      </c>
      <c r="I16" s="26">
        <f>SUM(J16:K16)</f>
        <v>0</v>
      </c>
      <c r="J16" s="24">
        <v>0</v>
      </c>
      <c r="K16" s="24">
        <v>0</v>
      </c>
      <c r="L16" s="26">
        <f>SUM(M16:N16)</f>
        <v>0</v>
      </c>
      <c r="M16" s="24">
        <v>0</v>
      </c>
      <c r="N16" s="24">
        <v>0</v>
      </c>
    </row>
    <row r="17" spans="1:14" s="1" customFormat="1">
      <c r="A17" s="47" t="s">
        <v>75</v>
      </c>
      <c r="B17" s="48"/>
      <c r="C17" s="48"/>
      <c r="D17" s="48"/>
      <c r="E17" s="48"/>
      <c r="F17" s="26">
        <f t="shared" ref="F17:F20" si="0">SUM(G17:H17)</f>
        <v>50</v>
      </c>
      <c r="G17" s="24">
        <v>0</v>
      </c>
      <c r="H17" s="24">
        <f>12.5*4</f>
        <v>50</v>
      </c>
      <c r="I17" s="26">
        <f t="shared" ref="I17:I20" si="1">SUM(J17:K17)</f>
        <v>0</v>
      </c>
      <c r="J17" s="24">
        <v>0</v>
      </c>
      <c r="K17" s="24">
        <v>0</v>
      </c>
      <c r="L17" s="26">
        <f t="shared" ref="L17:L20" si="2">SUM(M17:N17)</f>
        <v>0</v>
      </c>
      <c r="M17" s="24">
        <v>0</v>
      </c>
      <c r="N17" s="24">
        <v>0</v>
      </c>
    </row>
    <row r="18" spans="1:14" s="1" customFormat="1">
      <c r="A18" s="47" t="s">
        <v>39</v>
      </c>
      <c r="B18" s="48"/>
      <c r="C18" s="48"/>
      <c r="D18" s="48"/>
      <c r="E18" s="48"/>
      <c r="F18" s="26">
        <f t="shared" si="0"/>
        <v>0</v>
      </c>
      <c r="G18" s="24">
        <v>0</v>
      </c>
      <c r="H18" s="24">
        <v>0</v>
      </c>
      <c r="I18" s="26">
        <f t="shared" si="1"/>
        <v>0</v>
      </c>
      <c r="J18" s="24">
        <v>0</v>
      </c>
      <c r="K18" s="24">
        <v>0</v>
      </c>
      <c r="L18" s="26">
        <f t="shared" si="2"/>
        <v>44</v>
      </c>
      <c r="M18" s="24">
        <f>12+(2*16)</f>
        <v>44</v>
      </c>
      <c r="N18" s="24">
        <v>0</v>
      </c>
    </row>
    <row r="19" spans="1:14" s="1" customFormat="1">
      <c r="A19" s="47" t="s">
        <v>40</v>
      </c>
      <c r="B19" s="48"/>
      <c r="C19" s="48"/>
      <c r="D19" s="48"/>
      <c r="E19" s="48"/>
      <c r="F19" s="26">
        <f t="shared" si="0"/>
        <v>0</v>
      </c>
      <c r="G19" s="24">
        <v>0</v>
      </c>
      <c r="H19" s="24">
        <v>0</v>
      </c>
      <c r="I19" s="26">
        <f t="shared" si="1"/>
        <v>0</v>
      </c>
      <c r="J19" s="24">
        <v>0</v>
      </c>
      <c r="K19" s="24">
        <v>0</v>
      </c>
      <c r="L19" s="26">
        <f t="shared" si="2"/>
        <v>116</v>
      </c>
      <c r="M19" s="24">
        <v>0</v>
      </c>
      <c r="N19" s="24">
        <f>12+(2*52)</f>
        <v>116</v>
      </c>
    </row>
    <row r="20" spans="1:14" s="1" customFormat="1">
      <c r="A20" s="47" t="s">
        <v>41</v>
      </c>
      <c r="B20" s="48"/>
      <c r="C20" s="48"/>
      <c r="D20" s="48"/>
      <c r="E20" s="48"/>
      <c r="F20" s="26">
        <f t="shared" si="0"/>
        <v>0</v>
      </c>
      <c r="G20" s="24">
        <v>0</v>
      </c>
      <c r="H20" s="24">
        <v>0</v>
      </c>
      <c r="I20" s="26">
        <f t="shared" si="1"/>
        <v>0</v>
      </c>
      <c r="J20" s="24">
        <v>0</v>
      </c>
      <c r="K20" s="24">
        <v>0</v>
      </c>
      <c r="L20" s="26">
        <f t="shared" si="2"/>
        <v>117</v>
      </c>
      <c r="M20" s="24">
        <v>0</v>
      </c>
      <c r="N20" s="24">
        <f>81+(2*18)</f>
        <v>117</v>
      </c>
    </row>
    <row r="21" spans="1:14" s="1" customFormat="1">
      <c r="A21" s="49" t="s">
        <v>24</v>
      </c>
      <c r="B21" s="50"/>
      <c r="C21" s="50"/>
      <c r="D21" s="50"/>
      <c r="E21" s="50"/>
      <c r="F21" s="23"/>
      <c r="G21" s="23"/>
      <c r="H21" s="23"/>
      <c r="I21" s="23"/>
      <c r="J21" s="23"/>
      <c r="K21" s="23"/>
      <c r="L21" s="23"/>
      <c r="M21" s="23"/>
      <c r="N21" s="43"/>
    </row>
    <row r="22" spans="1:14" s="1" customFormat="1">
      <c r="A22" s="47" t="s">
        <v>42</v>
      </c>
      <c r="B22" s="48"/>
      <c r="C22" s="48"/>
      <c r="D22" s="48"/>
      <c r="E22" s="48"/>
      <c r="F22" s="26">
        <f>SUM(G22:H22)</f>
        <v>48</v>
      </c>
      <c r="G22" s="24">
        <f>2*24</f>
        <v>48</v>
      </c>
      <c r="H22" s="24">
        <v>0</v>
      </c>
      <c r="I22" s="26">
        <f>SUM(J22:K22)</f>
        <v>0</v>
      </c>
      <c r="J22" s="24">
        <v>0</v>
      </c>
      <c r="K22" s="24">
        <v>0</v>
      </c>
      <c r="L22" s="26">
        <f>SUM(M22:N22)</f>
        <v>0</v>
      </c>
      <c r="M22" s="24">
        <v>0</v>
      </c>
      <c r="N22" s="24">
        <v>0</v>
      </c>
    </row>
    <row r="23" spans="1:14" s="1" customFormat="1">
      <c r="A23" s="47" t="s">
        <v>43</v>
      </c>
      <c r="B23" s="48"/>
      <c r="C23" s="48"/>
      <c r="D23" s="48"/>
      <c r="E23" s="48"/>
      <c r="F23" s="26">
        <f t="shared" ref="F23:F25" si="3">SUM(G23:H23)</f>
        <v>33</v>
      </c>
      <c r="G23" s="24">
        <f>9+(2*12)</f>
        <v>33</v>
      </c>
      <c r="H23" s="24">
        <v>0</v>
      </c>
      <c r="I23" s="26">
        <f t="shared" ref="I23:I25" si="4">SUM(J23:K23)</f>
        <v>0</v>
      </c>
      <c r="J23" s="24">
        <v>0</v>
      </c>
      <c r="K23" s="24">
        <v>0</v>
      </c>
      <c r="L23" s="26">
        <f t="shared" ref="L23:L25" si="5">SUM(M23:N23)</f>
        <v>0</v>
      </c>
      <c r="M23" s="24">
        <v>0</v>
      </c>
      <c r="N23" s="24">
        <v>0</v>
      </c>
    </row>
    <row r="24" spans="1:14" s="1" customFormat="1">
      <c r="A24" s="47" t="s">
        <v>44</v>
      </c>
      <c r="B24" s="48"/>
      <c r="C24" s="48"/>
      <c r="D24" s="48"/>
      <c r="E24" s="48"/>
      <c r="F24" s="26">
        <f t="shared" si="3"/>
        <v>0</v>
      </c>
      <c r="G24" s="24">
        <v>0</v>
      </c>
      <c r="H24" s="24">
        <v>0</v>
      </c>
      <c r="I24" s="26">
        <f t="shared" si="4"/>
        <v>15</v>
      </c>
      <c r="J24" s="28">
        <v>15</v>
      </c>
      <c r="K24" s="24">
        <v>0</v>
      </c>
      <c r="L24" s="26">
        <f t="shared" si="5"/>
        <v>0</v>
      </c>
      <c r="M24" s="24">
        <v>0</v>
      </c>
      <c r="N24" s="24">
        <v>0</v>
      </c>
    </row>
    <row r="25" spans="1:14" s="1" customFormat="1">
      <c r="A25" s="47" t="s">
        <v>39</v>
      </c>
      <c r="B25" s="48"/>
      <c r="C25" s="48"/>
      <c r="D25" s="48"/>
      <c r="E25" s="48"/>
      <c r="F25" s="26">
        <f t="shared" si="3"/>
        <v>0</v>
      </c>
      <c r="G25" s="24">
        <v>0</v>
      </c>
      <c r="H25" s="24">
        <v>0</v>
      </c>
      <c r="I25" s="26">
        <f t="shared" si="4"/>
        <v>0</v>
      </c>
      <c r="J25" s="24">
        <v>0</v>
      </c>
      <c r="K25" s="24">
        <v>0</v>
      </c>
      <c r="L25" s="26">
        <f t="shared" si="5"/>
        <v>44</v>
      </c>
      <c r="M25" s="24">
        <f>12+(2*16)</f>
        <v>44</v>
      </c>
      <c r="N25" s="24">
        <v>0</v>
      </c>
    </row>
    <row r="26" spans="1:14" s="1" customFormat="1">
      <c r="A26" s="49" t="s">
        <v>25</v>
      </c>
      <c r="B26" s="50"/>
      <c r="C26" s="50"/>
      <c r="D26" s="50"/>
      <c r="E26" s="50"/>
      <c r="F26" s="23"/>
      <c r="G26" s="23"/>
      <c r="H26" s="23"/>
      <c r="I26" s="23"/>
      <c r="J26" s="23"/>
      <c r="K26" s="23"/>
      <c r="L26" s="23"/>
      <c r="M26" s="23"/>
      <c r="N26" s="43"/>
    </row>
    <row r="27" spans="1:14" s="1" customFormat="1">
      <c r="A27" s="47" t="s">
        <v>45</v>
      </c>
      <c r="B27" s="48"/>
      <c r="C27" s="48"/>
      <c r="D27" s="48"/>
      <c r="E27" s="48"/>
      <c r="F27" s="26">
        <f>SUM(G27:H27)</f>
        <v>108</v>
      </c>
      <c r="G27" s="24">
        <f>48+(2*24)</f>
        <v>96</v>
      </c>
      <c r="H27" s="24">
        <f>2*6</f>
        <v>12</v>
      </c>
      <c r="I27" s="26">
        <f>SUM(J27:K27)</f>
        <v>0</v>
      </c>
      <c r="J27" s="24">
        <v>0</v>
      </c>
      <c r="K27" s="24">
        <v>0</v>
      </c>
      <c r="L27" s="26">
        <f>SUM(M27:N27)</f>
        <v>0</v>
      </c>
      <c r="M27" s="24">
        <v>0</v>
      </c>
      <c r="N27" s="24">
        <v>0</v>
      </c>
    </row>
    <row r="28" spans="1:14" s="1" customFormat="1">
      <c r="A28" s="47" t="s">
        <v>39</v>
      </c>
      <c r="B28" s="48"/>
      <c r="C28" s="48"/>
      <c r="D28" s="48"/>
      <c r="E28" s="48"/>
      <c r="F28" s="26">
        <f>SUM(G28:H28)</f>
        <v>0</v>
      </c>
      <c r="G28" s="24">
        <v>0</v>
      </c>
      <c r="H28" s="24">
        <v>0</v>
      </c>
      <c r="I28" s="26">
        <f>SUM(J28:K28)</f>
        <v>0</v>
      </c>
      <c r="J28" s="24">
        <v>0</v>
      </c>
      <c r="K28" s="24">
        <v>0</v>
      </c>
      <c r="L28" s="26">
        <f>SUM(M28:N28)</f>
        <v>44</v>
      </c>
      <c r="M28" s="24">
        <f>12+(2*16)</f>
        <v>44</v>
      </c>
      <c r="N28" s="24">
        <v>0</v>
      </c>
    </row>
    <row r="29" spans="1:14" s="1" customFormat="1">
      <c r="A29" s="49" t="s">
        <v>26</v>
      </c>
      <c r="B29" s="50"/>
      <c r="C29" s="50"/>
      <c r="D29" s="50"/>
      <c r="E29" s="50"/>
      <c r="F29" s="23"/>
      <c r="G29" s="23"/>
      <c r="H29" s="23"/>
      <c r="I29" s="23"/>
      <c r="J29" s="23"/>
      <c r="K29" s="23"/>
      <c r="L29" s="23"/>
      <c r="M29" s="23"/>
      <c r="N29" s="43"/>
    </row>
    <row r="30" spans="1:14" s="1" customFormat="1">
      <c r="A30" s="47" t="s">
        <v>46</v>
      </c>
      <c r="B30" s="48"/>
      <c r="C30" s="48"/>
      <c r="D30" s="48"/>
      <c r="E30" s="48"/>
      <c r="F30" s="26">
        <f>SUM(G30:H30)</f>
        <v>112</v>
      </c>
      <c r="G30" s="24">
        <f>48+40</f>
        <v>88</v>
      </c>
      <c r="H30" s="24">
        <v>24</v>
      </c>
      <c r="I30" s="26">
        <f>SUM(J30:K30)</f>
        <v>0</v>
      </c>
      <c r="J30" s="24">
        <v>0</v>
      </c>
      <c r="K30" s="24">
        <v>0</v>
      </c>
      <c r="L30" s="26">
        <f>SUM(M30:N30)</f>
        <v>0</v>
      </c>
      <c r="M30" s="24">
        <v>0</v>
      </c>
      <c r="N30" s="24">
        <v>0</v>
      </c>
    </row>
    <row r="31" spans="1:14" s="1" customFormat="1">
      <c r="A31" s="47" t="s">
        <v>47</v>
      </c>
      <c r="B31" s="48"/>
      <c r="C31" s="48"/>
      <c r="D31" s="48"/>
      <c r="E31" s="48"/>
      <c r="F31" s="26">
        <f>SUM(G31:H31)</f>
        <v>0</v>
      </c>
      <c r="G31" s="24">
        <v>0</v>
      </c>
      <c r="H31" s="24">
        <v>0</v>
      </c>
      <c r="I31" s="26">
        <f>SUM(J31:K31)</f>
        <v>0</v>
      </c>
      <c r="J31" s="24">
        <v>0</v>
      </c>
      <c r="K31" s="24">
        <v>0</v>
      </c>
      <c r="L31" s="26">
        <f>SUM(M31:N31)</f>
        <v>16</v>
      </c>
      <c r="M31" s="24">
        <v>16</v>
      </c>
      <c r="N31" s="24">
        <v>0</v>
      </c>
    </row>
    <row r="32" spans="1:14" s="1" customFormat="1">
      <c r="A32" s="63" t="s">
        <v>7</v>
      </c>
      <c r="B32" s="63"/>
      <c r="C32" s="63"/>
      <c r="D32" s="63"/>
      <c r="E32" s="63"/>
      <c r="F32" s="25">
        <f t="shared" ref="F32:N32" si="6">SUM(F16:F31)</f>
        <v>447</v>
      </c>
      <c r="G32" s="25">
        <f t="shared" si="6"/>
        <v>361</v>
      </c>
      <c r="H32" s="25">
        <f t="shared" si="6"/>
        <v>86</v>
      </c>
      <c r="I32" s="25">
        <f t="shared" si="6"/>
        <v>15</v>
      </c>
      <c r="J32" s="25">
        <f t="shared" si="6"/>
        <v>15</v>
      </c>
      <c r="K32" s="25">
        <f t="shared" si="6"/>
        <v>0</v>
      </c>
      <c r="L32" s="25">
        <f t="shared" si="6"/>
        <v>381</v>
      </c>
      <c r="M32" s="25">
        <f t="shared" si="6"/>
        <v>148</v>
      </c>
      <c r="N32" s="25">
        <f t="shared" si="6"/>
        <v>233</v>
      </c>
    </row>
    <row r="33" spans="1:14" ht="18.75" customHeight="1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14" ht="18.75" customHeight="1">
      <c r="A34" s="61" t="s">
        <v>14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1:14" ht="38.25" customHeight="1">
      <c r="A35" s="21" t="s">
        <v>6</v>
      </c>
      <c r="B35" s="21" t="s">
        <v>15</v>
      </c>
      <c r="C35" s="21" t="s">
        <v>16</v>
      </c>
      <c r="D35" s="85" t="s">
        <v>31</v>
      </c>
      <c r="E35" s="86"/>
      <c r="F35" s="87"/>
      <c r="G35" s="85" t="s">
        <v>29</v>
      </c>
      <c r="H35" s="86"/>
      <c r="I35" s="87"/>
      <c r="J35" s="21" t="s">
        <v>30</v>
      </c>
      <c r="K35" s="80" t="s">
        <v>17</v>
      </c>
      <c r="L35" s="80" t="s">
        <v>8</v>
      </c>
      <c r="M35" s="80" t="s">
        <v>18</v>
      </c>
      <c r="N35" s="80" t="s">
        <v>8</v>
      </c>
    </row>
    <row r="36" spans="1:14" ht="22.5">
      <c r="A36" s="21"/>
      <c r="B36" s="21"/>
      <c r="C36" s="21"/>
      <c r="D36" s="21" t="s">
        <v>9</v>
      </c>
      <c r="E36" s="34" t="s">
        <v>32</v>
      </c>
      <c r="F36" s="34" t="s">
        <v>33</v>
      </c>
      <c r="G36" s="21" t="s">
        <v>9</v>
      </c>
      <c r="H36" s="34" t="s">
        <v>34</v>
      </c>
      <c r="I36" s="34" t="s">
        <v>35</v>
      </c>
      <c r="J36" s="21" t="s">
        <v>9</v>
      </c>
      <c r="K36" s="95"/>
      <c r="L36" s="81"/>
      <c r="M36" s="95"/>
      <c r="N36" s="81"/>
    </row>
    <row r="37" spans="1:14" s="1" customFormat="1">
      <c r="A37" s="19" t="s">
        <v>20</v>
      </c>
      <c r="B37" s="10" t="s">
        <v>48</v>
      </c>
      <c r="C37" s="11" t="s">
        <v>23</v>
      </c>
      <c r="D37" s="15">
        <f>SUM(E37:F37)</f>
        <v>12</v>
      </c>
      <c r="E37" s="12">
        <v>12</v>
      </c>
      <c r="F37" s="12">
        <v>0</v>
      </c>
      <c r="G37" s="15">
        <f>SUM(H37:I37)</f>
        <v>0</v>
      </c>
      <c r="H37" s="12">
        <v>0</v>
      </c>
      <c r="I37" s="12">
        <v>0</v>
      </c>
      <c r="J37" s="27">
        <f>((D37+G37)*L$32)/(F$32+I$32)</f>
        <v>9.896103896103897</v>
      </c>
      <c r="K37" s="15">
        <f>D37+G37+J37</f>
        <v>21.896103896103895</v>
      </c>
      <c r="L37" s="16">
        <f>K37/K$57</f>
        <v>2.5974025974025969E-2</v>
      </c>
      <c r="M37" s="15">
        <f t="shared" ref="M37:M56" si="7">(K37*A$9)/K$57</f>
        <v>22.051948051948049</v>
      </c>
      <c r="N37" s="16">
        <f>M37/M$57</f>
        <v>2.5974025974025972E-2</v>
      </c>
    </row>
    <row r="38" spans="1:14" s="1" customFormat="1">
      <c r="A38" s="19" t="s">
        <v>20</v>
      </c>
      <c r="B38" s="10" t="s">
        <v>49</v>
      </c>
      <c r="C38" s="11" t="s">
        <v>23</v>
      </c>
      <c r="D38" s="15">
        <f t="shared" ref="D38:D56" si="8">SUM(E38:F38)</f>
        <v>12</v>
      </c>
      <c r="E38" s="12">
        <v>12</v>
      </c>
      <c r="F38" s="12">
        <v>0</v>
      </c>
      <c r="G38" s="15">
        <f t="shared" ref="G38:G56" si="9">SUM(H38:I38)</f>
        <v>0</v>
      </c>
      <c r="H38" s="12">
        <v>0</v>
      </c>
      <c r="I38" s="12">
        <v>0</v>
      </c>
      <c r="J38" s="27">
        <f t="shared" ref="J38:J56" si="10">((D38+G38)*L$32)/(F$32+I$32)</f>
        <v>9.896103896103897</v>
      </c>
      <c r="K38" s="15">
        <f t="shared" ref="K38:K56" si="11">D38+G38+J38</f>
        <v>21.896103896103895</v>
      </c>
      <c r="L38" s="16">
        <f t="shared" ref="L38:L56" si="12">K38/K$57</f>
        <v>2.5974025974025969E-2</v>
      </c>
      <c r="M38" s="15">
        <f t="shared" si="7"/>
        <v>22.051948051948049</v>
      </c>
      <c r="N38" s="16">
        <f t="shared" ref="N38:N56" si="13">M38/M$57</f>
        <v>2.5974025974025972E-2</v>
      </c>
    </row>
    <row r="39" spans="1:14" s="1" customFormat="1">
      <c r="A39" s="19" t="s">
        <v>20</v>
      </c>
      <c r="B39" s="10" t="s">
        <v>50</v>
      </c>
      <c r="C39" s="11" t="s">
        <v>23</v>
      </c>
      <c r="D39" s="15">
        <f t="shared" si="8"/>
        <v>12</v>
      </c>
      <c r="E39" s="12">
        <v>12</v>
      </c>
      <c r="F39" s="12">
        <v>0</v>
      </c>
      <c r="G39" s="15">
        <f t="shared" si="9"/>
        <v>0</v>
      </c>
      <c r="H39" s="12">
        <v>0</v>
      </c>
      <c r="I39" s="12">
        <v>0</v>
      </c>
      <c r="J39" s="27">
        <f t="shared" si="10"/>
        <v>9.896103896103897</v>
      </c>
      <c r="K39" s="15">
        <f t="shared" si="11"/>
        <v>21.896103896103895</v>
      </c>
      <c r="L39" s="16">
        <f t="shared" si="12"/>
        <v>2.5974025974025969E-2</v>
      </c>
      <c r="M39" s="15">
        <f t="shared" si="7"/>
        <v>22.051948051948049</v>
      </c>
      <c r="N39" s="16">
        <f t="shared" si="13"/>
        <v>2.5974025974025972E-2</v>
      </c>
    </row>
    <row r="40" spans="1:14" s="1" customFormat="1">
      <c r="A40" s="19" t="s">
        <v>20</v>
      </c>
      <c r="B40" s="10" t="s">
        <v>51</v>
      </c>
      <c r="C40" s="11" t="s">
        <v>23</v>
      </c>
      <c r="D40" s="15">
        <f t="shared" si="8"/>
        <v>12</v>
      </c>
      <c r="E40" s="12">
        <v>12</v>
      </c>
      <c r="F40" s="12">
        <v>0</v>
      </c>
      <c r="G40" s="15">
        <f t="shared" si="9"/>
        <v>0</v>
      </c>
      <c r="H40" s="12">
        <v>0</v>
      </c>
      <c r="I40" s="12">
        <v>0</v>
      </c>
      <c r="J40" s="27">
        <f t="shared" si="10"/>
        <v>9.896103896103897</v>
      </c>
      <c r="K40" s="15">
        <f t="shared" si="11"/>
        <v>21.896103896103895</v>
      </c>
      <c r="L40" s="16">
        <f t="shared" si="12"/>
        <v>2.5974025974025969E-2</v>
      </c>
      <c r="M40" s="15">
        <f t="shared" si="7"/>
        <v>22.051948051948049</v>
      </c>
      <c r="N40" s="16">
        <f t="shared" si="13"/>
        <v>2.5974025974025972E-2</v>
      </c>
    </row>
    <row r="41" spans="1:14" s="1" customFormat="1">
      <c r="A41" s="19" t="s">
        <v>20</v>
      </c>
      <c r="B41" s="10" t="s">
        <v>52</v>
      </c>
      <c r="C41" s="11" t="s">
        <v>23</v>
      </c>
      <c r="D41" s="15">
        <f t="shared" si="8"/>
        <v>24</v>
      </c>
      <c r="E41" s="12">
        <v>24</v>
      </c>
      <c r="F41" s="12">
        <v>0</v>
      </c>
      <c r="G41" s="15">
        <f t="shared" si="9"/>
        <v>0</v>
      </c>
      <c r="H41" s="12">
        <v>0</v>
      </c>
      <c r="I41" s="12">
        <v>0</v>
      </c>
      <c r="J41" s="27">
        <f t="shared" si="10"/>
        <v>19.792207792207794</v>
      </c>
      <c r="K41" s="15">
        <f t="shared" si="11"/>
        <v>43.79220779220779</v>
      </c>
      <c r="L41" s="16">
        <f t="shared" si="12"/>
        <v>5.1948051948051938E-2</v>
      </c>
      <c r="M41" s="15">
        <f t="shared" si="7"/>
        <v>44.103896103896098</v>
      </c>
      <c r="N41" s="16">
        <f t="shared" si="13"/>
        <v>5.1948051948051945E-2</v>
      </c>
    </row>
    <row r="42" spans="1:14" s="1" customFormat="1">
      <c r="A42" s="19" t="s">
        <v>20</v>
      </c>
      <c r="B42" s="10" t="s">
        <v>53</v>
      </c>
      <c r="C42" s="11" t="s">
        <v>23</v>
      </c>
      <c r="D42" s="15">
        <f t="shared" si="8"/>
        <v>24</v>
      </c>
      <c r="E42" s="12">
        <v>24</v>
      </c>
      <c r="F42" s="12">
        <v>0</v>
      </c>
      <c r="G42" s="15">
        <f t="shared" si="9"/>
        <v>0</v>
      </c>
      <c r="H42" s="12">
        <v>0</v>
      </c>
      <c r="I42" s="12">
        <v>0</v>
      </c>
      <c r="J42" s="27">
        <f t="shared" si="10"/>
        <v>19.792207792207794</v>
      </c>
      <c r="K42" s="15">
        <f t="shared" si="11"/>
        <v>43.79220779220779</v>
      </c>
      <c r="L42" s="16">
        <f t="shared" si="12"/>
        <v>5.1948051948051938E-2</v>
      </c>
      <c r="M42" s="15">
        <f t="shared" si="7"/>
        <v>44.103896103896098</v>
      </c>
      <c r="N42" s="16">
        <f t="shared" si="13"/>
        <v>5.1948051948051945E-2</v>
      </c>
    </row>
    <row r="43" spans="1:14" s="1" customFormat="1">
      <c r="A43" s="19" t="s">
        <v>19</v>
      </c>
      <c r="B43" s="10" t="s">
        <v>76</v>
      </c>
      <c r="C43" s="11" t="s">
        <v>23</v>
      </c>
      <c r="D43" s="15">
        <f t="shared" si="8"/>
        <v>12.5</v>
      </c>
      <c r="E43" s="12">
        <v>0</v>
      </c>
      <c r="F43" s="12">
        <v>12.5</v>
      </c>
      <c r="G43" s="15">
        <f t="shared" si="9"/>
        <v>0</v>
      </c>
      <c r="H43" s="12">
        <v>0</v>
      </c>
      <c r="I43" s="12">
        <v>0</v>
      </c>
      <c r="J43" s="27">
        <f t="shared" si="10"/>
        <v>10.308441558441558</v>
      </c>
      <c r="K43" s="15">
        <f t="shared" si="11"/>
        <v>22.808441558441558</v>
      </c>
      <c r="L43" s="16">
        <f t="shared" si="12"/>
        <v>2.7056277056277053E-2</v>
      </c>
      <c r="M43" s="15">
        <f t="shared" si="7"/>
        <v>22.970779220779217</v>
      </c>
      <c r="N43" s="16">
        <f t="shared" si="13"/>
        <v>2.7056277056277056E-2</v>
      </c>
    </row>
    <row r="44" spans="1:14" s="1" customFormat="1">
      <c r="A44" s="19" t="s">
        <v>19</v>
      </c>
      <c r="B44" s="10" t="s">
        <v>77</v>
      </c>
      <c r="C44" s="11" t="s">
        <v>23</v>
      </c>
      <c r="D44" s="15">
        <f t="shared" si="8"/>
        <v>12.5</v>
      </c>
      <c r="E44" s="12">
        <v>0</v>
      </c>
      <c r="F44" s="12">
        <v>12.5</v>
      </c>
      <c r="G44" s="15">
        <f t="shared" si="9"/>
        <v>0</v>
      </c>
      <c r="H44" s="12">
        <v>0</v>
      </c>
      <c r="I44" s="12">
        <v>0</v>
      </c>
      <c r="J44" s="27">
        <f t="shared" si="10"/>
        <v>10.308441558441558</v>
      </c>
      <c r="K44" s="15">
        <f t="shared" si="11"/>
        <v>22.808441558441558</v>
      </c>
      <c r="L44" s="16">
        <f t="shared" si="12"/>
        <v>2.7056277056277053E-2</v>
      </c>
      <c r="M44" s="15">
        <f t="shared" si="7"/>
        <v>22.970779220779217</v>
      </c>
      <c r="N44" s="16">
        <f t="shared" si="13"/>
        <v>2.7056277056277056E-2</v>
      </c>
    </row>
    <row r="45" spans="1:14" s="1" customFormat="1">
      <c r="A45" s="19" t="s">
        <v>19</v>
      </c>
      <c r="B45" s="10" t="s">
        <v>78</v>
      </c>
      <c r="C45" s="11" t="s">
        <v>23</v>
      </c>
      <c r="D45" s="15">
        <f t="shared" si="8"/>
        <v>12.5</v>
      </c>
      <c r="E45" s="12">
        <v>0</v>
      </c>
      <c r="F45" s="12">
        <v>12.5</v>
      </c>
      <c r="G45" s="15">
        <f t="shared" si="9"/>
        <v>0</v>
      </c>
      <c r="H45" s="12">
        <v>0</v>
      </c>
      <c r="I45" s="12">
        <v>0</v>
      </c>
      <c r="J45" s="27">
        <f t="shared" si="10"/>
        <v>10.308441558441558</v>
      </c>
      <c r="K45" s="15">
        <f t="shared" si="11"/>
        <v>22.808441558441558</v>
      </c>
      <c r="L45" s="16">
        <f t="shared" si="12"/>
        <v>2.7056277056277053E-2</v>
      </c>
      <c r="M45" s="15">
        <f t="shared" si="7"/>
        <v>22.970779220779217</v>
      </c>
      <c r="N45" s="16">
        <f t="shared" si="13"/>
        <v>2.7056277056277056E-2</v>
      </c>
    </row>
    <row r="46" spans="1:14" s="1" customFormat="1">
      <c r="A46" s="19" t="s">
        <v>19</v>
      </c>
      <c r="B46" s="10" t="s">
        <v>79</v>
      </c>
      <c r="C46" s="11" t="s">
        <v>23</v>
      </c>
      <c r="D46" s="15">
        <f t="shared" si="8"/>
        <v>12.5</v>
      </c>
      <c r="E46" s="12">
        <v>0</v>
      </c>
      <c r="F46" s="12">
        <v>12.5</v>
      </c>
      <c r="G46" s="15">
        <f t="shared" si="9"/>
        <v>0</v>
      </c>
      <c r="H46" s="12">
        <v>0</v>
      </c>
      <c r="I46" s="12">
        <v>0</v>
      </c>
      <c r="J46" s="27">
        <f t="shared" si="10"/>
        <v>10.308441558441558</v>
      </c>
      <c r="K46" s="15">
        <f t="shared" si="11"/>
        <v>22.808441558441558</v>
      </c>
      <c r="L46" s="16">
        <f t="shared" si="12"/>
        <v>2.7056277056277053E-2</v>
      </c>
      <c r="M46" s="15">
        <f t="shared" si="7"/>
        <v>22.970779220779217</v>
      </c>
      <c r="N46" s="16">
        <f t="shared" si="13"/>
        <v>2.7056277056277056E-2</v>
      </c>
    </row>
    <row r="47" spans="1:14" s="1" customFormat="1">
      <c r="A47" s="19" t="s">
        <v>21</v>
      </c>
      <c r="B47" s="10" t="s">
        <v>56</v>
      </c>
      <c r="C47" s="11" t="s">
        <v>24</v>
      </c>
      <c r="D47" s="15">
        <f t="shared" si="8"/>
        <v>24</v>
      </c>
      <c r="E47" s="12">
        <v>24</v>
      </c>
      <c r="F47" s="12">
        <v>0</v>
      </c>
      <c r="G47" s="15">
        <f t="shared" si="9"/>
        <v>0</v>
      </c>
      <c r="H47" s="12">
        <v>0</v>
      </c>
      <c r="I47" s="12">
        <v>0</v>
      </c>
      <c r="J47" s="27">
        <f t="shared" si="10"/>
        <v>19.792207792207794</v>
      </c>
      <c r="K47" s="15">
        <f t="shared" si="11"/>
        <v>43.79220779220779</v>
      </c>
      <c r="L47" s="16">
        <f t="shared" si="12"/>
        <v>5.1948051948051938E-2</v>
      </c>
      <c r="M47" s="15">
        <f t="shared" si="7"/>
        <v>44.103896103896098</v>
      </c>
      <c r="N47" s="16">
        <f t="shared" si="13"/>
        <v>5.1948051948051945E-2</v>
      </c>
    </row>
    <row r="48" spans="1:14" s="1" customFormat="1">
      <c r="A48" s="19" t="s">
        <v>21</v>
      </c>
      <c r="B48" s="10" t="s">
        <v>57</v>
      </c>
      <c r="C48" s="11" t="s">
        <v>24</v>
      </c>
      <c r="D48" s="15">
        <f t="shared" si="8"/>
        <v>24</v>
      </c>
      <c r="E48" s="12">
        <v>24</v>
      </c>
      <c r="F48" s="12">
        <v>0</v>
      </c>
      <c r="G48" s="15">
        <f t="shared" si="9"/>
        <v>0</v>
      </c>
      <c r="H48" s="12">
        <v>0</v>
      </c>
      <c r="I48" s="12">
        <v>0</v>
      </c>
      <c r="J48" s="27">
        <f t="shared" si="10"/>
        <v>19.792207792207794</v>
      </c>
      <c r="K48" s="15">
        <f t="shared" si="11"/>
        <v>43.79220779220779</v>
      </c>
      <c r="L48" s="16">
        <f t="shared" si="12"/>
        <v>5.1948051948051938E-2</v>
      </c>
      <c r="M48" s="15">
        <f t="shared" si="7"/>
        <v>44.103896103896098</v>
      </c>
      <c r="N48" s="16">
        <f t="shared" si="13"/>
        <v>5.1948051948051945E-2</v>
      </c>
    </row>
    <row r="49" spans="1:19" s="1" customFormat="1">
      <c r="A49" s="19" t="s">
        <v>55</v>
      </c>
      <c r="B49" s="10" t="s">
        <v>58</v>
      </c>
      <c r="C49" s="11" t="s">
        <v>24</v>
      </c>
      <c r="D49" s="15">
        <f t="shared" si="8"/>
        <v>9</v>
      </c>
      <c r="E49" s="12">
        <v>9</v>
      </c>
      <c r="F49" s="12">
        <v>0</v>
      </c>
      <c r="G49" s="15">
        <f t="shared" si="9"/>
        <v>4.0909090909090908</v>
      </c>
      <c r="H49" s="17">
        <f>(D49*J$24)/(E$49+E$50+E$51)</f>
        <v>4.0909090909090908</v>
      </c>
      <c r="I49" s="12">
        <v>0</v>
      </c>
      <c r="J49" s="27">
        <f t="shared" si="10"/>
        <v>10.795749704840613</v>
      </c>
      <c r="K49" s="15">
        <f t="shared" si="11"/>
        <v>23.886658795749703</v>
      </c>
      <c r="L49" s="16">
        <f t="shared" si="12"/>
        <v>2.8335301062573783E-2</v>
      </c>
      <c r="M49" s="15">
        <f t="shared" si="7"/>
        <v>24.056670602125141</v>
      </c>
      <c r="N49" s="16">
        <f t="shared" si="13"/>
        <v>2.8335301062573787E-2</v>
      </c>
    </row>
    <row r="50" spans="1:19" s="1" customFormat="1">
      <c r="A50" s="19" t="s">
        <v>55</v>
      </c>
      <c r="B50" s="10" t="s">
        <v>59</v>
      </c>
      <c r="C50" s="11" t="s">
        <v>24</v>
      </c>
      <c r="D50" s="15">
        <f t="shared" si="8"/>
        <v>12</v>
      </c>
      <c r="E50" s="12">
        <v>12</v>
      </c>
      <c r="F50" s="12">
        <v>0</v>
      </c>
      <c r="G50" s="15">
        <f t="shared" si="9"/>
        <v>5.4545454545454541</v>
      </c>
      <c r="H50" s="17">
        <f t="shared" ref="H50:H51" si="14">(D50*J$24)/(E$49+E$50+E$51)</f>
        <v>5.4545454545454541</v>
      </c>
      <c r="I50" s="12">
        <v>0</v>
      </c>
      <c r="J50" s="27">
        <f t="shared" si="10"/>
        <v>14.394332939787486</v>
      </c>
      <c r="K50" s="15">
        <f t="shared" si="11"/>
        <v>31.848878394332939</v>
      </c>
      <c r="L50" s="16">
        <f t="shared" si="12"/>
        <v>3.7780401416765044E-2</v>
      </c>
      <c r="M50" s="15">
        <f t="shared" si="7"/>
        <v>32.075560802833522</v>
      </c>
      <c r="N50" s="16">
        <f t="shared" si="13"/>
        <v>3.7780401416765051E-2</v>
      </c>
    </row>
    <row r="51" spans="1:19" s="1" customFormat="1">
      <c r="A51" s="19" t="s">
        <v>55</v>
      </c>
      <c r="B51" s="10" t="s">
        <v>60</v>
      </c>
      <c r="C51" s="11" t="s">
        <v>24</v>
      </c>
      <c r="D51" s="15">
        <f t="shared" si="8"/>
        <v>12</v>
      </c>
      <c r="E51" s="12">
        <v>12</v>
      </c>
      <c r="F51" s="12">
        <v>0</v>
      </c>
      <c r="G51" s="15">
        <f t="shared" si="9"/>
        <v>5.4545454545454541</v>
      </c>
      <c r="H51" s="17">
        <f t="shared" si="14"/>
        <v>5.4545454545454541</v>
      </c>
      <c r="I51" s="12">
        <v>0</v>
      </c>
      <c r="J51" s="27">
        <f t="shared" si="10"/>
        <v>14.394332939787486</v>
      </c>
      <c r="K51" s="15">
        <f t="shared" si="11"/>
        <v>31.848878394332939</v>
      </c>
      <c r="L51" s="16">
        <f t="shared" si="12"/>
        <v>3.7780401416765044E-2</v>
      </c>
      <c r="M51" s="15">
        <f t="shared" si="7"/>
        <v>32.075560802833522</v>
      </c>
      <c r="N51" s="16">
        <f t="shared" si="13"/>
        <v>3.7780401416765051E-2</v>
      </c>
    </row>
    <row r="52" spans="1:19" s="1" customFormat="1">
      <c r="A52" s="19" t="s">
        <v>22</v>
      </c>
      <c r="B52" s="10" t="s">
        <v>61</v>
      </c>
      <c r="C52" s="11" t="s">
        <v>25</v>
      </c>
      <c r="D52" s="15">
        <f t="shared" si="8"/>
        <v>54</v>
      </c>
      <c r="E52" s="12">
        <v>48</v>
      </c>
      <c r="F52" s="12">
        <v>6</v>
      </c>
      <c r="G52" s="15">
        <f t="shared" si="9"/>
        <v>0</v>
      </c>
      <c r="H52" s="12">
        <v>0</v>
      </c>
      <c r="I52" s="12">
        <v>0</v>
      </c>
      <c r="J52" s="27">
        <f t="shared" si="10"/>
        <v>44.532467532467535</v>
      </c>
      <c r="K52" s="15">
        <f t="shared" si="11"/>
        <v>98.532467532467535</v>
      </c>
      <c r="L52" s="16">
        <f t="shared" si="12"/>
        <v>0.11688311688311687</v>
      </c>
      <c r="M52" s="15">
        <f t="shared" si="7"/>
        <v>99.233766233766218</v>
      </c>
      <c r="N52" s="16">
        <f t="shared" si="13"/>
        <v>0.11688311688311688</v>
      </c>
    </row>
    <row r="53" spans="1:19" s="1" customFormat="1">
      <c r="A53" s="19" t="s">
        <v>22</v>
      </c>
      <c r="B53" s="10" t="s">
        <v>62</v>
      </c>
      <c r="C53" s="11" t="s">
        <v>25</v>
      </c>
      <c r="D53" s="15">
        <f t="shared" si="8"/>
        <v>24</v>
      </c>
      <c r="E53" s="12">
        <v>24</v>
      </c>
      <c r="F53" s="12">
        <v>0</v>
      </c>
      <c r="G53" s="15">
        <f t="shared" si="9"/>
        <v>0</v>
      </c>
      <c r="H53" s="12">
        <v>0</v>
      </c>
      <c r="I53" s="12">
        <v>0</v>
      </c>
      <c r="J53" s="27">
        <f t="shared" si="10"/>
        <v>19.792207792207794</v>
      </c>
      <c r="K53" s="15">
        <f t="shared" si="11"/>
        <v>43.79220779220779</v>
      </c>
      <c r="L53" s="16">
        <f t="shared" si="12"/>
        <v>5.1948051948051938E-2</v>
      </c>
      <c r="M53" s="15">
        <f t="shared" si="7"/>
        <v>44.103896103896098</v>
      </c>
      <c r="N53" s="16">
        <f t="shared" si="13"/>
        <v>5.1948051948051945E-2</v>
      </c>
    </row>
    <row r="54" spans="1:19" s="1" customFormat="1">
      <c r="A54" s="19" t="s">
        <v>22</v>
      </c>
      <c r="B54" s="10" t="s">
        <v>63</v>
      </c>
      <c r="C54" s="11" t="s">
        <v>25</v>
      </c>
      <c r="D54" s="15">
        <f t="shared" si="8"/>
        <v>30</v>
      </c>
      <c r="E54" s="12">
        <v>24</v>
      </c>
      <c r="F54" s="12">
        <v>6</v>
      </c>
      <c r="G54" s="15">
        <f t="shared" si="9"/>
        <v>0</v>
      </c>
      <c r="H54" s="12">
        <v>0</v>
      </c>
      <c r="I54" s="12">
        <v>0</v>
      </c>
      <c r="J54" s="27">
        <f t="shared" si="10"/>
        <v>24.740259740259742</v>
      </c>
      <c r="K54" s="15">
        <f t="shared" si="11"/>
        <v>54.740259740259745</v>
      </c>
      <c r="L54" s="16">
        <f t="shared" si="12"/>
        <v>6.4935064935064929E-2</v>
      </c>
      <c r="M54" s="15">
        <f t="shared" si="7"/>
        <v>55.129870129870127</v>
      </c>
      <c r="N54" s="16">
        <f t="shared" si="13"/>
        <v>6.4935064935064943E-2</v>
      </c>
    </row>
    <row r="55" spans="1:19" s="1" customFormat="1">
      <c r="A55" s="19" t="s">
        <v>22</v>
      </c>
      <c r="B55" s="10" t="s">
        <v>61</v>
      </c>
      <c r="C55" s="11" t="s">
        <v>26</v>
      </c>
      <c r="D55" s="15">
        <f t="shared" si="8"/>
        <v>48</v>
      </c>
      <c r="E55" s="12">
        <v>48</v>
      </c>
      <c r="F55" s="12">
        <v>0</v>
      </c>
      <c r="G55" s="15">
        <f t="shared" si="9"/>
        <v>0</v>
      </c>
      <c r="H55" s="12">
        <v>0</v>
      </c>
      <c r="I55" s="12">
        <v>0</v>
      </c>
      <c r="J55" s="27">
        <f t="shared" si="10"/>
        <v>39.584415584415588</v>
      </c>
      <c r="K55" s="15">
        <f t="shared" si="11"/>
        <v>87.584415584415581</v>
      </c>
      <c r="L55" s="16">
        <f t="shared" si="12"/>
        <v>0.10389610389610388</v>
      </c>
      <c r="M55" s="15">
        <f t="shared" si="7"/>
        <v>88.207792207792195</v>
      </c>
      <c r="N55" s="16">
        <f t="shared" si="13"/>
        <v>0.10389610389610389</v>
      </c>
    </row>
    <row r="56" spans="1:19" s="1" customFormat="1">
      <c r="A56" s="19" t="s">
        <v>22</v>
      </c>
      <c r="B56" s="10" t="s">
        <v>62</v>
      </c>
      <c r="C56" s="11" t="s">
        <v>26</v>
      </c>
      <c r="D56" s="15">
        <f t="shared" si="8"/>
        <v>64</v>
      </c>
      <c r="E56" s="12">
        <v>40</v>
      </c>
      <c r="F56" s="12">
        <v>24</v>
      </c>
      <c r="G56" s="15">
        <f t="shared" si="9"/>
        <v>0</v>
      </c>
      <c r="H56" s="12">
        <v>0</v>
      </c>
      <c r="I56" s="12">
        <v>0</v>
      </c>
      <c r="J56" s="27">
        <f t="shared" si="10"/>
        <v>52.779220779220779</v>
      </c>
      <c r="K56" s="15">
        <f t="shared" si="11"/>
        <v>116.77922077922078</v>
      </c>
      <c r="L56" s="16">
        <f t="shared" si="12"/>
        <v>0.1385281385281385</v>
      </c>
      <c r="M56" s="15">
        <f t="shared" si="7"/>
        <v>117.6103896103896</v>
      </c>
      <c r="N56" s="16">
        <f t="shared" si="13"/>
        <v>0.13852813852813853</v>
      </c>
    </row>
    <row r="57" spans="1:19" s="8" customFormat="1">
      <c r="A57" s="88" t="s">
        <v>7</v>
      </c>
      <c r="B57" s="89"/>
      <c r="C57" s="90"/>
      <c r="D57" s="13">
        <f t="shared" ref="D57:N57" si="15">SUM(D37:D56)</f>
        <v>447</v>
      </c>
      <c r="E57" s="13">
        <f t="shared" si="15"/>
        <v>361</v>
      </c>
      <c r="F57" s="13">
        <f t="shared" si="15"/>
        <v>86</v>
      </c>
      <c r="G57" s="13">
        <f t="shared" si="15"/>
        <v>15</v>
      </c>
      <c r="H57" s="13">
        <f t="shared" si="15"/>
        <v>15</v>
      </c>
      <c r="I57" s="13">
        <f t="shared" si="15"/>
        <v>0</v>
      </c>
      <c r="J57" s="18">
        <f t="shared" si="15"/>
        <v>381</v>
      </c>
      <c r="K57" s="13">
        <f t="shared" si="15"/>
        <v>843.00000000000011</v>
      </c>
      <c r="L57" s="14">
        <f t="shared" si="15"/>
        <v>0.99999999999999978</v>
      </c>
      <c r="M57" s="13">
        <f t="shared" si="15"/>
        <v>848.99999999999989</v>
      </c>
      <c r="N57" s="14">
        <f t="shared" si="15"/>
        <v>1</v>
      </c>
      <c r="Q57" s="32"/>
      <c r="R57" s="32"/>
      <c r="S57" s="32"/>
    </row>
    <row r="58" spans="1:19" s="1" customFormat="1">
      <c r="A58" s="3"/>
      <c r="B58" s="7"/>
      <c r="C58" s="6"/>
      <c r="D58" s="2"/>
      <c r="E58" s="4"/>
      <c r="F58" s="5"/>
      <c r="G58" s="5"/>
      <c r="H58" s="5"/>
      <c r="I58" s="5"/>
      <c r="J58" s="5"/>
      <c r="K58" s="5"/>
      <c r="L58" s="5"/>
      <c r="M58" s="5"/>
      <c r="Q58" s="9"/>
      <c r="R58" s="9"/>
      <c r="S58" s="9"/>
    </row>
    <row r="59" spans="1:19" s="1" customFormat="1" ht="15.75">
      <c r="A59" s="36" t="s">
        <v>73</v>
      </c>
      <c r="B59" s="7"/>
      <c r="C59" s="6"/>
      <c r="D59" s="2"/>
      <c r="E59" s="4"/>
      <c r="F59" s="5"/>
      <c r="G59" s="5"/>
      <c r="H59" s="5"/>
      <c r="I59" s="5"/>
      <c r="J59" s="5"/>
      <c r="K59" s="5"/>
      <c r="L59" s="5"/>
      <c r="M59" s="5"/>
      <c r="Q59" s="20"/>
      <c r="R59" s="20"/>
      <c r="S59" s="20"/>
    </row>
    <row r="60" spans="1:19" s="1" customFormat="1">
      <c r="A60" s="37"/>
      <c r="B60" s="38"/>
      <c r="C60" s="39"/>
      <c r="D60" s="2"/>
      <c r="E60" s="4"/>
      <c r="F60" s="5"/>
      <c r="G60" s="5"/>
      <c r="H60" s="5"/>
      <c r="I60" s="5"/>
      <c r="J60" s="5"/>
      <c r="K60" s="5"/>
      <c r="L60" s="5"/>
      <c r="M60" s="5"/>
      <c r="Q60" s="20"/>
      <c r="R60" s="20"/>
      <c r="S60" s="20"/>
    </row>
    <row r="61" spans="1:19">
      <c r="A61" s="82" t="s">
        <v>70</v>
      </c>
      <c r="B61" s="83"/>
      <c r="C61" s="84"/>
    </row>
    <row r="62" spans="1:19">
      <c r="A62" s="40"/>
      <c r="B62" s="41"/>
      <c r="C62" s="41"/>
    </row>
    <row r="63" spans="1:19">
      <c r="A63" s="91" t="s">
        <v>71</v>
      </c>
      <c r="B63" s="92"/>
      <c r="C63" s="93"/>
    </row>
    <row r="64" spans="1:19">
      <c r="A64" s="42"/>
      <c r="B64" s="41"/>
      <c r="C64" s="41"/>
    </row>
    <row r="65" spans="1:3">
      <c r="A65" s="44"/>
      <c r="B65" s="45"/>
      <c r="C65" s="46"/>
    </row>
    <row r="66" spans="1:3">
      <c r="A66" s="94" t="s">
        <v>72</v>
      </c>
      <c r="B66" s="94"/>
      <c r="C66" s="94"/>
    </row>
  </sheetData>
  <mergeCells count="51">
    <mergeCell ref="A63:C63"/>
    <mergeCell ref="A66:C66"/>
    <mergeCell ref="K35:K36"/>
    <mergeCell ref="L35:L36"/>
    <mergeCell ref="M35:M36"/>
    <mergeCell ref="N35:N36"/>
    <mergeCell ref="A61:C61"/>
    <mergeCell ref="D35:F35"/>
    <mergeCell ref="G35:I35"/>
    <mergeCell ref="A57:C57"/>
    <mergeCell ref="A24:E24"/>
    <mergeCell ref="A25:E25"/>
    <mergeCell ref="A26:E26"/>
    <mergeCell ref="A27:E27"/>
    <mergeCell ref="A2:N2"/>
    <mergeCell ref="A12:N12"/>
    <mergeCell ref="C4:F11"/>
    <mergeCell ref="G4:J11"/>
    <mergeCell ref="K4:N11"/>
    <mergeCell ref="A4:B4"/>
    <mergeCell ref="A5:B5"/>
    <mergeCell ref="A6:B6"/>
    <mergeCell ref="A7:B7"/>
    <mergeCell ref="A8:B8"/>
    <mergeCell ref="A10:B10"/>
    <mergeCell ref="A11:B11"/>
    <mergeCell ref="A34:N34"/>
    <mergeCell ref="A28:E28"/>
    <mergeCell ref="A29:E29"/>
    <mergeCell ref="A30:E30"/>
    <mergeCell ref="A31:E31"/>
    <mergeCell ref="A32:E32"/>
    <mergeCell ref="A33:N33"/>
    <mergeCell ref="A1:N1"/>
    <mergeCell ref="A17:E17"/>
    <mergeCell ref="A18:E18"/>
    <mergeCell ref="A21:E21"/>
    <mergeCell ref="A22:E22"/>
    <mergeCell ref="L3:N3"/>
    <mergeCell ref="H3:J3"/>
    <mergeCell ref="A3:B3"/>
    <mergeCell ref="C3:F3"/>
    <mergeCell ref="A23:E23"/>
    <mergeCell ref="A15:E15"/>
    <mergeCell ref="A16:E16"/>
    <mergeCell ref="F13:H13"/>
    <mergeCell ref="L13:N13"/>
    <mergeCell ref="I13:K13"/>
    <mergeCell ref="A13:E14"/>
    <mergeCell ref="A19:E19"/>
    <mergeCell ref="A20:E2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r:id="rId1"/>
  <headerFooter>
    <oddFooter>&amp;CPágina &amp;P - &amp;N</oddFooter>
  </headerFooter>
  <ignoredErrors>
    <ignoredError sqref="M37:M5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tabla fph</vt:lpstr>
      <vt:lpstr>'tabla fph'!Área_de_impresión</vt:lpstr>
      <vt:lpstr>'tabla fph'!Títulos_a_imprimir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javier.crespo</dc:creator>
  <cp:lastModifiedBy>javier.crespo</cp:lastModifiedBy>
  <cp:lastPrinted>2014-08-08T21:51:22Z</cp:lastPrinted>
  <dcterms:created xsi:type="dcterms:W3CDTF">2014-07-28T19:13:39Z</dcterms:created>
  <dcterms:modified xsi:type="dcterms:W3CDTF">2014-10-24T15:43:44Z</dcterms:modified>
</cp:coreProperties>
</file>